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Лист1" sheetId="1" r:id="rId3"/>
  </sheets>
  <definedNames/>
  <calcPr/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A2">
      <text>
        <t xml:space="preserve">"Градусо-сутки отопительного периода" для вашего региона находится через поисковик</t>
      </text>
    </comment>
    <comment authorId="0" ref="A6">
      <text>
        <t xml:space="preserve">Ограждающая конструкция это стена без утеплителя. Например, ОСП для каркасного дома, или газобетон. Данный слой стены будет учтен в дальнейших расчетах.</t>
      </text>
    </comment>
    <comment authorId="0" ref="A7">
      <text>
        <t xml:space="preserve">Таблица для некоторых материалов: http://www.homeideal.ru/data/teploprovodnost.html Точные данные у производителя материала.</t>
      </text>
    </comment>
    <comment authorId="0" ref="A8">
      <text>
        <t xml:space="preserve">Таблица для некоторых материалов: http://www.homeideal.ru/data/teploprovodnost.html Точные данные у производителя материала.</t>
      </text>
    </comment>
    <comment authorId="0" ref="B10">
      <text>
        <t xml:space="preserve">Разделить толщину материала в метрах на его коэффициент теплопроводности</t>
      </text>
    </comment>
    <comment authorId="0" ref="C10">
      <text>
        <t xml:space="preserve">Сума сопротивлений теплопередачи ограждающей конструкции и слоя утеплителя</t>
      </text>
    </comment>
    <comment authorId="0" ref="D10">
      <text>
        <t xml:space="preserve">Теплопотери кВт всех стен дома за весь отопительный сезон</t>
      </text>
    </comment>
    <comment authorId="0" ref="E10">
      <text>
        <t xml:space="preserve">Умножение потерь  тепла через стены на стоимость одного кВт.</t>
      </text>
    </comment>
    <comment authorId="0" ref="F10">
      <text>
        <t xml:space="preserve">Сколько рублей за сезон экономит данная толщина утепления относительно предыдущей</t>
      </text>
    </comment>
    <comment authorId="0" ref="A11">
      <text>
        <t xml:space="preserve">Расчет теплопотерь в этой строке только для ограждающей конструкции</t>
      </text>
    </comment>
    <comment authorId="0" ref="A20">
      <text>
        <t xml:space="preserve">Расчет теплопотерь в этой строке только для ограждающей конструкции</t>
      </text>
    </comment>
    <comment authorId="0" ref="A1">
      <text>
        <t xml:space="preserve">Градусо-сутки отопительного периода
	-Victor Ivanovsky</t>
      </text>
    </comment>
  </commentList>
</comments>
</file>

<file path=xl/sharedStrings.xml><?xml version="1.0" encoding="utf-8"?>
<sst xmlns="http://schemas.openxmlformats.org/spreadsheetml/2006/main" count="21" uniqueCount="18">
  <si>
    <t>Исходные данные</t>
  </si>
  <si>
    <t>ГСОП вашего региона</t>
  </si>
  <si>
    <t>Площадь стен м2</t>
  </si>
  <si>
    <t>Стоимость энергии 1 кВт*ч, рублей</t>
  </si>
  <si>
    <t>Стоимость 1м2 утеплителя толщиной 50 мм, рублей</t>
  </si>
  <si>
    <t>Толщина ограждающей конструкции стены, мм</t>
  </si>
  <si>
    <t>Теплопроводность ограждающей конструкции, Вт/м°С</t>
  </si>
  <si>
    <t>Теплопроводность утеплителя, Вт/м°С</t>
  </si>
  <si>
    <t>Толщина утепления, мм</t>
  </si>
  <si>
    <t>Сопротивление теплопередачи м2×°C/Вт</t>
  </si>
  <si>
    <t>Сопротивление теплопередачи всех слоев м2×°C/Вт</t>
  </si>
  <si>
    <t>Теплопотери стен дома за сезон кВт/ч</t>
  </si>
  <si>
    <t>Потери через стены за сезон, руб</t>
  </si>
  <si>
    <t>Экономия от этого слоя, руб</t>
  </si>
  <si>
    <t>Стоимость утеплителя</t>
  </si>
  <si>
    <t>нет</t>
  </si>
  <si>
    <t>Окупаемость слоя, лет</t>
  </si>
  <si>
    <t>Доход от слоя, % годовых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</si>
</sst>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0.0"/>
  </numFmts>
  <fonts count="6">
    <font>
      <sz val="10.0"/>
      <color rgb="FF000000"/>
      <name val="Arial"/>
    </font>
    <font>
      <b/>
    </font>
    <font/>
    <font>
      <sz val="11.0"/>
      <color rgb="FF000000"/>
      <name val="Inconsolata"/>
    </font>
    <font>
      <sz val="9.0"/>
      <color rgb="FF000000"/>
      <name val="Tahoma"/>
    </font>
    <font>
      <sz val="9.0"/>
    </font>
  </fonts>
  <fills count="6">
    <fill>
      <patternFill patternType="none"/>
    </fill>
    <fill>
      <patternFill patternType="lightGray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rgb="FFCFE2F3"/>
        <bgColor rgb="FFCFE2F3"/>
      </patternFill>
    </fill>
    <fill>
      <patternFill patternType="solid">
        <fgColor rgb="FFD9EAD3"/>
        <bgColor rgb="FFD9EAD3"/>
      </patternFill>
    </fill>
  </fills>
  <borders count="1">
    <border>
      <left/>
      <right/>
      <top/>
      <bottom/>
    </border>
  </borders>
  <cellStyleXfs count="1">
    <xf borderId="0" fillId="0" fontId="0" numFmtId="0" applyAlignment="1" applyFont="1"/>
  </cellStyleXfs>
  <cellXfs count="15">
    <xf borderId="0" fillId="0" fontId="0" numFmtId="0" xfId="0" applyAlignment="1" applyFont="1">
      <alignment/>
    </xf>
    <xf borderId="0" fillId="0" fontId="1" numFmtId="0" xfId="0" applyAlignment="1" applyFont="1">
      <alignment/>
    </xf>
    <xf borderId="0" fillId="0" fontId="2" numFmtId="0" xfId="0" applyAlignment="1" applyFont="1">
      <alignment/>
    </xf>
    <xf borderId="0" fillId="2" fontId="2" numFmtId="0" xfId="0" applyAlignment="1" applyFill="1" applyFont="1">
      <alignment/>
    </xf>
    <xf borderId="0" fillId="3" fontId="3" numFmtId="2" xfId="0" applyFill="1" applyFont="1" applyNumberFormat="1"/>
    <xf borderId="0" fillId="0" fontId="2" numFmtId="1" xfId="0" applyFont="1" applyNumberFormat="1"/>
    <xf borderId="0" fillId="4" fontId="4" numFmtId="0" xfId="0" applyAlignment="1" applyFill="1" applyFont="1">
      <alignment horizontal="left"/>
    </xf>
    <xf borderId="0" fillId="4" fontId="5" numFmtId="0" xfId="0" applyAlignment="1" applyFont="1">
      <alignment/>
    </xf>
    <xf borderId="0" fillId="3" fontId="3" numFmtId="1" xfId="0" applyFont="1" applyNumberFormat="1"/>
    <xf borderId="0" fillId="3" fontId="3" numFmtId="0" xfId="0" applyFont="1"/>
    <xf borderId="0" fillId="5" fontId="5" numFmtId="0" xfId="0" applyAlignment="1" applyFill="1" applyFont="1">
      <alignment/>
    </xf>
    <xf borderId="0" fillId="5" fontId="2" numFmtId="0" xfId="0" applyAlignment="1" applyFont="1">
      <alignment/>
    </xf>
    <xf borderId="0" fillId="0" fontId="5" numFmtId="0" xfId="0" applyAlignment="1" applyFont="1">
      <alignment/>
    </xf>
    <xf borderId="0" fillId="0" fontId="2" numFmtId="2" xfId="0" applyFont="1" applyNumberFormat="1"/>
    <xf borderId="0" fillId="0" fontId="2" numFmtId="164" xfId="0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4.43" defaultRowHeight="15.75"/>
  <cols>
    <col customWidth="1" min="1" max="1" width="50.0"/>
    <col customWidth="1" min="2" max="2" width="35.14"/>
    <col customWidth="1" min="3" max="3" width="40.0"/>
    <col customWidth="1" min="4" max="4" width="33.0"/>
    <col customWidth="1" min="5" max="5" width="29.0"/>
    <col customWidth="1" min="6" max="6" width="24.14"/>
    <col customWidth="1" min="7" max="7" width="19.86"/>
    <col customWidth="1" min="8" max="8" width="19.43"/>
    <col customWidth="1" min="9" max="9" width="20.0"/>
    <col customWidth="1" min="10" max="10" width="20.29"/>
  </cols>
  <sheetData>
    <row r="1">
      <c r="A1" s="1" t="s">
        <v>0</v>
      </c>
    </row>
    <row r="2">
      <c r="A2" s="2" t="s">
        <v>1</v>
      </c>
      <c r="B2" s="3">
        <v>5300.0</v>
      </c>
    </row>
    <row r="3">
      <c r="A3" s="2" t="s">
        <v>2</v>
      </c>
      <c r="B3" s="3">
        <v>170.0</v>
      </c>
    </row>
    <row r="4">
      <c r="A4" s="2" t="s">
        <v>3</v>
      </c>
      <c r="B4" s="3">
        <v>2.4</v>
      </c>
    </row>
    <row r="5">
      <c r="A5" s="2" t="s">
        <v>4</v>
      </c>
      <c r="B5" s="3">
        <v>65.0</v>
      </c>
    </row>
    <row r="6">
      <c r="A6" s="2" t="s">
        <v>5</v>
      </c>
      <c r="B6" s="3">
        <v>9.0</v>
      </c>
    </row>
    <row r="7">
      <c r="A7" s="2" t="s">
        <v>6</v>
      </c>
      <c r="B7" s="3">
        <v>0.13</v>
      </c>
    </row>
    <row r="8">
      <c r="A8" s="2" t="s">
        <v>7</v>
      </c>
      <c r="B8" s="3">
        <v>0.036</v>
      </c>
    </row>
    <row r="9">
      <c r="A9" s="2"/>
      <c r="B9" s="2"/>
      <c r="C9" s="4"/>
      <c r="D9" s="4"/>
      <c r="E9" s="5"/>
      <c r="F9" s="5"/>
      <c r="G9" s="2"/>
      <c r="H9" s="2"/>
      <c r="I9" s="2"/>
      <c r="J9" s="2"/>
    </row>
    <row r="10">
      <c r="A10" s="2" t="s">
        <v>8</v>
      </c>
      <c r="B10" s="6" t="s">
        <v>9</v>
      </c>
      <c r="C10" s="6" t="s">
        <v>10</v>
      </c>
      <c r="D10" s="6" t="s">
        <v>11</v>
      </c>
      <c r="E10" s="7" t="s">
        <v>12</v>
      </c>
      <c r="F10" s="7" t="s">
        <v>13</v>
      </c>
      <c r="G10" s="7" t="s">
        <v>14</v>
      </c>
    </row>
    <row r="11">
      <c r="A11" s="2">
        <v>0.0</v>
      </c>
      <c r="B11" s="4">
        <f>B6/1000/B7</f>
        <v>0.06923076923</v>
      </c>
      <c r="C11" s="4">
        <f>B11</f>
        <v>0.06923076923</v>
      </c>
      <c r="D11" s="5">
        <f>1/C11*B3*B2/1000*24</f>
        <v>312346.6667</v>
      </c>
      <c r="E11" s="5">
        <f>B4*D11</f>
        <v>749632</v>
      </c>
      <c r="F11" s="2" t="s">
        <v>15</v>
      </c>
      <c r="G11" s="2">
        <v>0.0</v>
      </c>
    </row>
    <row r="12">
      <c r="A12" s="2">
        <v>50.0</v>
      </c>
      <c r="B12" s="4">
        <f>A12/1000/B8</f>
        <v>1.388888889</v>
      </c>
      <c r="C12" s="4">
        <f>B11+B12</f>
        <v>1.458119658</v>
      </c>
      <c r="D12" s="5">
        <f>1/C12*B3*B2/1000*24</f>
        <v>14830.05862</v>
      </c>
      <c r="E12" s="5">
        <f>B4*D12</f>
        <v>35592.14068</v>
      </c>
      <c r="F12" s="5">
        <f t="shared" ref="F12:F17" si="1">E11-E12</f>
        <v>714039.8593</v>
      </c>
      <c r="G12">
        <f>B3*B5*(A12/A12)</f>
        <v>11050</v>
      </c>
    </row>
    <row r="13">
      <c r="A13" s="2">
        <v>100.0</v>
      </c>
      <c r="B13" s="4">
        <f>A13/1000/B8</f>
        <v>2.777777778</v>
      </c>
      <c r="C13" s="4">
        <f>B11+B13</f>
        <v>2.847008547</v>
      </c>
      <c r="D13" s="5">
        <f>1/C13*B3*B2/1000*24</f>
        <v>7595.340739</v>
      </c>
      <c r="E13" s="5">
        <f>B4*D13</f>
        <v>18228.81777</v>
      </c>
      <c r="F13" s="5">
        <f t="shared" si="1"/>
        <v>17363.32291</v>
      </c>
      <c r="G13">
        <f>B3*B5*(A13/A12)</f>
        <v>22100</v>
      </c>
    </row>
    <row r="14">
      <c r="A14" s="2">
        <v>150.0</v>
      </c>
      <c r="B14" s="4">
        <f>A14/1000/B8</f>
        <v>4.166666667</v>
      </c>
      <c r="C14" s="4">
        <f>B11+B14</f>
        <v>4.235897436</v>
      </c>
      <c r="D14" s="5">
        <f>1/C14*B3*B2/1000*24</f>
        <v>5104.939467</v>
      </c>
      <c r="E14" s="5">
        <f>B4*D14</f>
        <v>12251.85472</v>
      </c>
      <c r="F14" s="5">
        <f t="shared" si="1"/>
        <v>5976.963051</v>
      </c>
      <c r="G14">
        <f>B3*B5*(A14/A12)</f>
        <v>33150</v>
      </c>
    </row>
    <row r="15">
      <c r="A15" s="2">
        <v>200.0</v>
      </c>
      <c r="B15" s="4">
        <f>A15/1000/B8</f>
        <v>5.555555556</v>
      </c>
      <c r="C15" s="4">
        <f>B11+B15</f>
        <v>5.624786325</v>
      </c>
      <c r="D15" s="5">
        <f>1/C15*B3*B2/1000*24</f>
        <v>3844.412703</v>
      </c>
      <c r="E15" s="5">
        <f>B4*D15</f>
        <v>9226.590488</v>
      </c>
      <c r="F15" s="5">
        <f t="shared" si="1"/>
        <v>3025.264234</v>
      </c>
      <c r="G15">
        <f>B3*B5*(A15/A12)</f>
        <v>44200</v>
      </c>
    </row>
    <row r="16">
      <c r="A16" s="2">
        <v>250.0</v>
      </c>
      <c r="B16" s="4">
        <f>A16/1000/B8</f>
        <v>6.944444444</v>
      </c>
      <c r="C16" s="4">
        <f>B11+B16</f>
        <v>7.013675214</v>
      </c>
      <c r="D16" s="8">
        <f>1/C16*B3*B2/1000*24</f>
        <v>3083.119669</v>
      </c>
      <c r="E16" s="5">
        <f>B4*D16</f>
        <v>7399.487204</v>
      </c>
      <c r="F16" s="5">
        <f t="shared" si="1"/>
        <v>1827.103283</v>
      </c>
      <c r="G16" s="9">
        <f>B3*B5*(A16/A12)</f>
        <v>55250</v>
      </c>
    </row>
    <row r="17">
      <c r="A17" s="2">
        <v>300.0</v>
      </c>
      <c r="B17" s="4">
        <f>A17/1000/B8</f>
        <v>8.333333333</v>
      </c>
      <c r="C17" s="4">
        <f>B11+B17</f>
        <v>8.402564103</v>
      </c>
      <c r="D17" s="5">
        <f>1/C17*B3*B2/1000*24</f>
        <v>2573.500153</v>
      </c>
      <c r="E17" s="5">
        <f>B4*D17</f>
        <v>6176.400366</v>
      </c>
      <c r="F17" s="5">
        <f t="shared" si="1"/>
        <v>1223.086838</v>
      </c>
      <c r="G17" s="9">
        <f>B3*B5*(A17/A12)</f>
        <v>66300</v>
      </c>
    </row>
    <row r="19">
      <c r="A19" s="2" t="s">
        <v>8</v>
      </c>
      <c r="B19" s="10" t="s">
        <v>16</v>
      </c>
      <c r="C19" s="11" t="s">
        <v>17</v>
      </c>
      <c r="E19" s="12"/>
      <c r="F19" s="2"/>
    </row>
    <row r="20">
      <c r="A20" s="2">
        <v>0.0</v>
      </c>
      <c r="B20" s="2" t="s">
        <v>15</v>
      </c>
      <c r="C20" s="2" t="s">
        <v>15</v>
      </c>
      <c r="E20" s="2"/>
      <c r="F20" s="2"/>
    </row>
    <row r="21">
      <c r="A21" s="2">
        <v>50.0</v>
      </c>
      <c r="B21" s="13">
        <f t="shared" ref="B21:B26" si="2">(G12-G11)/F12</f>
        <v>0.01547532656</v>
      </c>
      <c r="C21" s="14">
        <f t="shared" ref="C21:C26" si="3">1/B21*100</f>
        <v>6461.899179</v>
      </c>
    </row>
    <row r="22">
      <c r="A22" s="2">
        <v>100.0</v>
      </c>
      <c r="B22" s="14">
        <f t="shared" si="2"/>
        <v>0.6363989231</v>
      </c>
      <c r="C22" s="14">
        <f t="shared" si="3"/>
        <v>157.134144</v>
      </c>
    </row>
    <row r="23">
      <c r="A23" s="2">
        <v>150.0</v>
      </c>
      <c r="B23" s="14">
        <f t="shared" si="2"/>
        <v>1.848764984</v>
      </c>
      <c r="C23" s="14">
        <f t="shared" si="3"/>
        <v>54.09016336</v>
      </c>
    </row>
    <row r="24">
      <c r="A24" s="2">
        <v>200.0</v>
      </c>
      <c r="B24" s="14">
        <f t="shared" si="2"/>
        <v>3.65257351</v>
      </c>
      <c r="C24" s="14">
        <f t="shared" si="3"/>
        <v>27.37795687</v>
      </c>
    </row>
    <row r="25">
      <c r="A25" s="2">
        <v>250.0</v>
      </c>
      <c r="B25" s="14">
        <f t="shared" si="2"/>
        <v>6.0478245</v>
      </c>
      <c r="C25" s="14">
        <f t="shared" si="3"/>
        <v>16.53487134</v>
      </c>
    </row>
    <row r="26">
      <c r="A26" s="2">
        <v>300.0</v>
      </c>
      <c r="B26" s="14">
        <f t="shared" si="2"/>
        <v>9.034517954</v>
      </c>
      <c r="C26" s="14">
        <f t="shared" si="3"/>
        <v>11.06865917</v>
      </c>
    </row>
  </sheetData>
  <drawing r:id="rId2"/>
  <legacyDrawing r:id="rId3"/>
</worksheet>
</file>